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 Contexte &amp; mission" sheetId="1" state="visible" r:id="rId3"/>
    <sheet name="2. Synthèse données" sheetId="2" state="visible" r:id="rId4"/>
    <sheet name="3. Tableau de bord" sheetId="3" state="visible" r:id="rId5"/>
    <sheet name="4. Décomposition &amp; causes" sheetId="4" state="visible" r:id="rId6"/>
    <sheet name="5. Plan d'action équipe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<sst xmlns="http://schemas.openxmlformats.org/spreadsheetml/2006/main" count="201" uniqueCount="138">
  <si>
    <t xml:space="preserve">ÉTUDE DE CAS — BOUTIQUE ÉCLAT (prêt-à-porter)  —  CORRIGÉ</t>
  </si>
  <si>
    <t xml:space="preserve">Bloc 2 · exercice autonome · Manager d’Unité Marchande · module Tableaux de bord</t>
  </si>
  <si>
    <t xml:space="preserve">Nom :</t>
  </si>
  <si>
    <t xml:space="preserve">Prénom :</t>
  </si>
  <si>
    <t xml:space="preserve">Contexte</t>
  </si>
  <si>
    <t xml:space="preserve">Vous êtes manager de la boutique de prêt-à-porter ÉCLAT. Vous faites le bilan du mois d’avril en comparant ce qui était prévu (budget) à ce qui s’est réellement passé (réel). Aucune donnée n’est donnée « toute prête » : à partir des seuls éléments ci-dessous, vous devez tout reconstituer, construire votre tableau de bord, analyser les écarts et bâtir un plan d’action pour votre équipe.</t>
  </si>
  <si>
    <t xml:space="preserve">Votre mission : feuille 2) reconstituer la synthèse des données · feuille 3) construire le tableau de bord d’analyse · feuille 4) décomposer les écarts de CA et de marge puis rechercher les causes · feuille 5) construire le tableau de bord de votre équipe et un plan SMART.</t>
  </si>
  <si>
    <t xml:space="preserve">Consigne générale — détaillez toujours vos calculs : écrivez l’opération (ex. =4000*20) plutôt que le seul résultat. Respectez le code couleur ci-dessous.</t>
  </si>
  <si>
    <t xml:space="preserve">Code couleur des cases :</t>
  </si>
  <si>
    <t xml:space="preserve">Case JAUNE — saisie directe (recopie, choix ou calcul détaillé ex. =4000*20), sans référence à une autre feuille.</t>
  </si>
  <si>
    <t xml:space="preserve">Case BLEUE (feuille 3 et 4) — formule Excel exigée, à partir de cellules de la même feuille (ex. =C7-B7).</t>
  </si>
  <si>
    <t xml:space="preserve">Case GRISE — report automatique (verrouillée) : ne la modifiez pas, mais utilisez-la dans vos formules.</t>
  </si>
  <si>
    <t xml:space="preserve">① Activité commerciale du mois</t>
  </si>
  <si>
    <t xml:space="preserve">Élément</t>
  </si>
  <si>
    <t xml:space="preserve">Prévu</t>
  </si>
  <si>
    <t xml:space="preserve">Réel</t>
  </si>
  <si>
    <t xml:space="preserve">Passage — visiteurs entrés dans la boutique</t>
  </si>
  <si>
    <t xml:space="preserve">Taux de transformation (part des visiteurs qui achètent)</t>
  </si>
  <si>
    <t xml:space="preserve">Nombre d’articles vendus</t>
  </si>
  <si>
    <t xml:space="preserve">Prix de vente moyen HT par article</t>
  </si>
  <si>
    <t xml:space="preserve">Coût d’achat moyen HT par article</t>
  </si>
  <si>
    <t xml:space="preserve">② Dépenses du mois — à classer par nature (personnel / fonctionnement / autres)</t>
  </si>
  <si>
    <t xml:space="preserve">Poste de dépense</t>
  </si>
  <si>
    <t xml:space="preserve">Nature ?</t>
  </si>
  <si>
    <t xml:space="preserve">Salaires bruts</t>
  </si>
  <si>
    <t xml:space="preserve">Personnel</t>
  </si>
  <si>
    <t xml:space="preserve">Charges sociales</t>
  </si>
  <si>
    <t xml:space="preserve">Loyer du local</t>
  </si>
  <si>
    <t xml:space="preserve">Fonctionnement</t>
  </si>
  <si>
    <t xml:space="preserve">Énergie (électricité, chauffage)</t>
  </si>
  <si>
    <t xml:space="preserve">Assurance</t>
  </si>
  <si>
    <t xml:space="preserve">Communication &amp; animations commerciales</t>
  </si>
  <si>
    <t xml:space="preserve">Autres</t>
  </si>
  <si>
    <t xml:space="preserve">Entretien &amp; fournitures</t>
  </si>
  <si>
    <t xml:space="preserve">③ Suivi de la démarque</t>
  </si>
  <si>
    <t xml:space="preserve">Démarque connue — articles abîmés / retirés et enregistrés</t>
  </si>
  <si>
    <t xml:space="preserve">Démarque totale — écart constaté à l’inventaire (théorique − réel)</t>
  </si>
  <si>
    <t xml:space="preserve">FEUILLE 2 — Synthèse des données  —  CORRIGÉ</t>
  </si>
  <si>
    <t xml:space="preserve">Reconstituez chaque donnée (budget et réel) à partir de la feuille 1. Ces valeurs se reporteront automatiquement dans les feuilles suivantes.</t>
  </si>
  <si>
    <t xml:space="preserve">✍️  Cases JAUNES — saisie directe : reconstituez chaque valeur à partir de la feuille 1 et détaillez l’opération (ex. =4000*20).</t>
  </si>
  <si>
    <t xml:space="preserve">Donnée</t>
  </si>
  <si>
    <t xml:space="preserve">Budget</t>
  </si>
  <si>
    <t xml:space="preserve">Chiffre d’affaires HT</t>
  </si>
  <si>
    <t xml:space="preserve">Fréquentation (clients)</t>
  </si>
  <si>
    <t xml:space="preserve">Panier moyen</t>
  </si>
  <si>
    <t xml:space="preserve">CMV (coût des marchandises vendues)</t>
  </si>
  <si>
    <t xml:space="preserve">Charges de personnel</t>
  </si>
  <si>
    <t xml:space="preserve">Charges de fonctionnement</t>
  </si>
  <si>
    <t xml:space="preserve">Autres charges</t>
  </si>
  <si>
    <t xml:space="preserve">Démarque connue</t>
  </si>
  <si>
    <t xml:space="preserve">Démarque inconnue</t>
  </si>
  <si>
    <t xml:space="preserve">FEUILLE 3 — Tableau de bord d’analyse  —  CORRIGÉ</t>
  </si>
  <si>
    <t xml:space="preserve">Complétez : écart, taux de réalisation, voyant et sens F ou D.</t>
  </si>
  <si>
    <t xml:space="preserve">🧮  Cases BLEUES = formule Excel exigée (même feuille) · cases GRISES = report auto de la feuille 2 (verrouillé) · cases JAUNES = saisie.</t>
  </si>
  <si>
    <t xml:space="preserve">Voyant :</t>
  </si>
  <si>
    <t xml:space="preserve">vert</t>
  </si>
  <si>
    <t xml:space="preserve">orange</t>
  </si>
  <si>
    <t xml:space="preserve">rouge</t>
  </si>
  <si>
    <t xml:space="preserve">Coloriez la cellule Voyant ou écrivez la couleur.</t>
  </si>
  <si>
    <t xml:space="preserve">Indicateur</t>
  </si>
  <si>
    <t xml:space="preserve">Budget / Objectif</t>
  </si>
  <si>
    <t xml:space="preserve">Réalisé</t>
  </si>
  <si>
    <t xml:space="preserve">Écart</t>
  </si>
  <si>
    <t xml:space="preserve">Taux de réal.</t>
  </si>
  <si>
    <t xml:space="preserve">Voyant</t>
  </si>
  <si>
    <t xml:space="preserve">F ou D</t>
  </si>
  <si>
    <t xml:space="preserve">D</t>
  </si>
  <si>
    <t xml:space="preserve">F</t>
  </si>
  <si>
    <t xml:space="preserve">CMV</t>
  </si>
  <si>
    <t xml:space="preserve">Marge brute</t>
  </si>
  <si>
    <t xml:space="preserve">Taux de marque</t>
  </si>
  <si>
    <t xml:space="preserve">Marge commerciale</t>
  </si>
  <si>
    <t xml:space="preserve">Résultat (PDV)</t>
  </si>
  <si>
    <t xml:space="preserve">Cases bleues : écart, taux de réalisation et les lignes calculées (marge brute, taux de marque, marge commerciale, résultat).</t>
  </si>
  <si>
    <t xml:space="preserve">FEUILLE 4 — Décomposition des écarts &amp; recherche des causes  —  CORRIGÉ</t>
  </si>
  <si>
    <t xml:space="preserve">Utilisez le rappel des données (report auto, verrouillé) pour écrire vos formules de décomposition.</t>
  </si>
  <si>
    <t xml:space="preserve">Rappel des données — report automatique des feuilles 2 et 3 (verrouillé, ne pas modifier)</t>
  </si>
  <si>
    <t xml:space="preserve">① Décomposer l’écart de CA (effet volume + effet prix) — formule Excel exigée</t>
  </si>
  <si>
    <t xml:space="preserve">Effet volume (trafic)</t>
  </si>
  <si>
    <t xml:space="preserve">Effet prix (panier)</t>
  </si>
  <si>
    <t xml:space="preserve">Total = écart de CA</t>
  </si>
  <si>
    <t xml:space="preserve">Analyse — l’écart de CA vient surtout du :     □ volume (trafic)       □ prix (panier)       □ les deux.    Justifiez :</t>
  </si>
  <si>
    <t xml:space="preserve">Les deux, mais surtout le VOLUME (trafic) : l’effet volume (− 8 000 €) l’emporte largement sur l’effet prix (+ 3 600 €). La chute de fréquentation explique l’essentiel de la baisse du CA.</t>
  </si>
  <si>
    <t xml:space="preserve">② Décomposer l’écart de Marge brute (effet volume + effet taux) — formule Excel exigée</t>
  </si>
  <si>
    <t xml:space="preserve">Effet volume</t>
  </si>
  <si>
    <t xml:space="preserve">Effet taux</t>
  </si>
  <si>
    <t xml:space="preserve">Total = écart de marge</t>
  </si>
  <si>
    <t xml:space="preserve">Analyse — l’écart de marge vient surtout du :     □ volume       □ taux       □ les deux.    Justifiez :</t>
  </si>
  <si>
    <t xml:space="preserve">Les deux se cumulent : effet volume (− 1 760 €) + effet taux (− 1 440 €). La marge recule à la fois à cause de la baisse d’activité et de l’érosion du taux de marque (coût d’achat en hausse).</t>
  </si>
  <si>
    <t xml:space="preserve">③ Pareto — priorisation</t>
  </si>
  <si>
    <t xml:space="preserve">Quels postes pèsent le plus sur l’écart de résultat du point de vente ? Classez-les du plus lourd au plus léger.</t>
  </si>
  <si>
    <t xml:space="preserve">Sur l’écart de résultat de − 5 000 € : 1) la marge brute − 3 200 € (surtout la chute de fréquentation) ; 2) les charges + 1 500 € ; 3) la démarque + 300 €.  → Priorité : la fréquentation, puis le taux de marque.</t>
  </si>
  <si>
    <t xml:space="preserve">④ Ishikawa (5M) — causes de l’écart prioritaire</t>
  </si>
  <si>
    <t xml:space="preserve">Famille (5M)</t>
  </si>
  <si>
    <t xml:space="preserve">Causes possibles identifiées</t>
  </si>
  <si>
    <t xml:space="preserve">Main-d’œuvre</t>
  </si>
  <si>
    <t xml:space="preserve">Sous-effectif aux heures d’affluence ; accueil et conseil client insuffisants.</t>
  </si>
  <si>
    <t xml:space="preserve">Méthode</t>
  </si>
  <si>
    <t xml:space="preserve">Moins d’animations et de promotions ; vitrine peu renouvelée ; pas de relance clients.</t>
  </si>
  <si>
    <t xml:space="preserve">Matériel</t>
  </si>
  <si>
    <t xml:space="preserve">Agencement et parcours client à revoir ; PLV et éclairage.</t>
  </si>
  <si>
    <t xml:space="preserve">Matière (produits)</t>
  </si>
  <si>
    <t xml:space="preserve">Ruptures de stock ; assortiment peu attractif ; tailles manquantes.</t>
  </si>
  <si>
    <t xml:space="preserve">Milieu</t>
  </si>
  <si>
    <t xml:space="preserve">Météo, travaux/accès, concurrence, saisonnalité.</t>
  </si>
  <si>
    <t xml:space="preserve">FEUILLE 5 — Plan d’action équipe  —  CORRIGÉ</t>
  </si>
  <si>
    <t xml:space="preserve">Construisez le tableau de bord de votre équipe, puis formalisez et expliquez un plan SMART.</t>
  </si>
  <si>
    <t xml:space="preserve">Rappel — vos indicateurs analysés (report auto de la feuille 3, verrouillé)</t>
  </si>
  <si>
    <t xml:space="preserve">Choisissez 3 à 5 indicateurs (parmi ceux-ci ou d’autres de la feuille 3) que votre équipe peut faire bouger, et fixez un objectif du mois.</t>
  </si>
  <si>
    <t xml:space="preserve">① Mon tableau de bord équipe (3 à 5 indicateurs actionnables)</t>
  </si>
  <si>
    <t xml:space="preserve">🎯  Objectif du mois :  Redresser la fréquentation — +150 clients en mai (viser 1 950 clients).</t>
  </si>
  <si>
    <t xml:space="preserve">Taux de réalisation</t>
  </si>
  <si>
    <t xml:space="preserve">Action / message à l’équipe</t>
  </si>
  <si>
    <t xml:space="preserve">90 %</t>
  </si>
  <si>
    <t xml:space="preserve">2 animations/semaine + relance clients fidélité ; accueil renforcé le samedi.</t>
  </si>
  <si>
    <t xml:space="preserve">Taux de transformation</t>
  </si>
  <si>
    <t xml:space="preserve">à mesurer</t>
  </si>
  <si>
    <t xml:space="preserve">Former l’équipe à l’approche client et aux ventes additionnelles.</t>
  </si>
  <si>
    <t xml:space="preserve">105 %</t>
  </si>
  <si>
    <t xml:space="preserve">Maintenir : proposer un accessoire à chaque passage en caisse.</t>
  </si>
  <si>
    <t xml:space="preserve">élevée</t>
  </si>
  <si>
    <t xml:space="preserve">Contrôles de réception + anti-vol ; inventaires tournants.</t>
  </si>
  <si>
    <t xml:space="preserve">95 %</t>
  </si>
  <si>
    <t xml:space="preserve">Limiter les remises ; surveiller le coût d’achat.</t>
  </si>
  <si>
    <t xml:space="preserve">② Plan d’action SMART — pour 1 à 2 objectifs maximum à communiquer à l’équipe</t>
  </si>
  <si>
    <t xml:space="preserve">Choisissez 1 objectif (2 au maximum) issu de votre diagnostic, puis détaillez-le selon les 5 critères SMART.</t>
  </si>
  <si>
    <t xml:space="preserve">Critère SMART</t>
  </si>
  <si>
    <t xml:space="preserve">Votre réponse</t>
  </si>
  <si>
    <t xml:space="preserve">Spécifique</t>
  </si>
  <si>
    <t xml:space="preserve">Augmenter la fréquentation de la boutique (nombre de clients).</t>
  </si>
  <si>
    <t xml:space="preserve">Mesurable</t>
  </si>
  <si>
    <t xml:space="preserve">+150 clients sur le mois (de 1 800 à 1 950), suivi chaque lundi.</t>
  </si>
  <si>
    <t xml:space="preserve">Atteignable</t>
  </si>
  <si>
    <t xml:space="preserve">Via 2 animations/semaine + relance fidélité, à moyens constants.</t>
  </si>
  <si>
    <t xml:space="preserve">Réaliste</t>
  </si>
  <si>
    <t xml:space="preserve">La fréquentation explique la plus grande part de l’écart de résultat : c’est le levier prioritaire.</t>
  </si>
  <si>
    <t xml:space="preserve">Temporel</t>
  </si>
  <si>
    <t xml:space="preserve">D’ici la fin du mois de mai ; point d’avancement hebdomadaire.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</si>
</sst>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0.0%"/>
    <numFmt numFmtId="166" formatCode="#,##0&quot; €&quot;"/>
    <numFmt numFmtId="167" formatCode="#,##0"/>
    <numFmt numFmtId="168" formatCode="#,##0.00&quot; €&quot;"/>
    <numFmt numFmtId="169" formatCode="#,##0&quot; €&quot;;\-#,##0&quot; €&quot;;&quot;&quot;"/>
    <numFmt numFmtId="170" formatCode="#,##0;\-#,##0;&quot;&quot;"/>
    <numFmt numFmtId="171" formatCode="#,##0.00&quot; €&quot;;\-#,##0.00&quot; €&quot;;&quot;&quot;"/>
    <numFmt numFmtId="172" formatCode="0.0%;\-0.0%;&quot;&quot;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Calibri"/>
      <family val="0"/>
      <charset val="1"/>
    </font>
    <font>
      <i val="true"/>
      <sz val="9"/>
      <color rgb="FFFFFFFF"/>
      <name val="Calibri"/>
      <family val="0"/>
      <charset val="1"/>
    </font>
    <font>
      <b val="true"/>
      <sz val="10"/>
      <color rgb="FF1A3A5C"/>
      <name val="Calibri"/>
      <family val="0"/>
      <charset val="1"/>
    </font>
    <font>
      <b val="true"/>
      <sz val="12"/>
      <color rgb="FF1A3A5C"/>
      <name val="Calibri"/>
      <family val="0"/>
      <charset val="1"/>
    </font>
    <font>
      <sz val="10"/>
      <color rgb="FF334155"/>
      <name val="Calibri"/>
      <family val="0"/>
      <charset val="1"/>
    </font>
    <font>
      <i val="true"/>
      <sz val="10"/>
      <color rgb="FF64748B"/>
      <name val="Calibri"/>
      <family val="0"/>
      <charset val="1"/>
    </font>
    <font>
      <sz val="9"/>
      <color rgb="FF334155"/>
      <name val="Calibri"/>
      <family val="0"/>
      <charset val="1"/>
    </font>
    <font>
      <b val="true"/>
      <sz val="11"/>
      <color rgb="FF1A3A5C"/>
      <name val="Calibri"/>
      <family val="0"/>
      <charset val="1"/>
    </font>
    <font>
      <b val="true"/>
      <sz val="10"/>
      <color rgb="FFFFFFFF"/>
      <name val="Calibri"/>
      <family val="0"/>
      <charset val="1"/>
    </font>
    <font>
      <b val="true"/>
      <sz val="9"/>
      <color rgb="FF475569"/>
      <name val="Calibri"/>
      <family val="0"/>
      <charset val="1"/>
    </font>
    <font>
      <b val="true"/>
      <sz val="9"/>
      <color rgb="FF15803D"/>
      <name val="Calibri"/>
      <family val="0"/>
      <charset val="1"/>
    </font>
    <font>
      <i val="true"/>
      <sz val="9"/>
      <color rgb="FF64748B"/>
      <name val="Calibri"/>
      <family val="0"/>
      <charset val="1"/>
    </font>
    <font>
      <sz val="10"/>
      <color rgb="FFFFFFFF"/>
      <name val="Calibri"/>
      <family val="0"/>
      <charset val="1"/>
    </font>
    <font>
      <b val="true"/>
      <sz val="9"/>
      <color rgb="FF1A3A5C"/>
      <name val="Calibri"/>
      <family val="0"/>
      <charset val="1"/>
    </font>
  </fonts>
  <fills count="15">
    <fill>
      <patternFill patternType="none"/>
    </fill>
    <fill>
      <patternFill patternType="gray125"/>
    </fill>
    <fill>
      <patternFill patternType="solid">
        <fgColor rgb="FF1A3A5C"/>
        <bgColor rgb="FF334155"/>
      </patternFill>
    </fill>
    <fill>
      <patternFill patternType="solid">
        <fgColor rgb="FF2ABEAA"/>
        <bgColor rgb="FF22C55E"/>
      </patternFill>
    </fill>
    <fill>
      <patternFill patternType="solid">
        <fgColor rgb="FFFFF59D"/>
        <bgColor rgb="FFFFF7E0"/>
      </patternFill>
    </fill>
    <fill>
      <patternFill patternType="solid">
        <fgColor rgb="FFF4F8FC"/>
        <bgColor rgb="FFEEF3F9"/>
      </patternFill>
    </fill>
    <fill>
      <patternFill patternType="solid">
        <fgColor rgb="FFFFF7E0"/>
        <bgColor rgb="FFF4F8FC"/>
      </patternFill>
    </fill>
    <fill>
      <patternFill patternType="solid">
        <fgColor rgb="FFD6E4F7"/>
        <bgColor rgb="FFD3F1EA"/>
      </patternFill>
    </fill>
    <fill>
      <patternFill patternType="solid">
        <fgColor rgb="FFCCCCCC"/>
        <bgColor rgb="FFC7D2DE"/>
      </patternFill>
    </fill>
    <fill>
      <patternFill patternType="solid">
        <fgColor rgb="FFEEF3F9"/>
        <bgColor rgb="FFF4F8FC"/>
      </patternFill>
    </fill>
    <fill>
      <patternFill patternType="solid">
        <fgColor rgb="FFDCFCE7"/>
        <bgColor rgb="FFD3F1EA"/>
      </patternFill>
    </fill>
    <fill>
      <patternFill patternType="solid">
        <fgColor rgb="FF22C55E"/>
        <bgColor rgb="FF2ABEAA"/>
      </patternFill>
    </fill>
    <fill>
      <patternFill patternType="solid">
        <fgColor rgb="FFF97316"/>
        <bgColor rgb="FFFF9900"/>
      </patternFill>
    </fill>
    <fill>
      <patternFill patternType="solid">
        <fgColor rgb="FFEF4444"/>
        <bgColor rgb="FFF97316"/>
      </patternFill>
    </fill>
    <fill>
      <patternFill patternType="solid">
        <fgColor rgb="FFD3F1EA"/>
        <bgColor rgb="FFDCFCE7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C7D2DE"/>
      </left>
      <right style="thin">
        <color rgb="FFC7D2DE"/>
      </right>
      <top style="thin">
        <color rgb="FFC7D2DE"/>
      </top>
      <bottom style="thin">
        <color rgb="FFC7D2DE"/>
      </bottom>
      <diagonal/>
    </border>
    <border diagonalUp="false" diagonalDown="false">
      <left style="thin">
        <color rgb="FFC7D2DE"/>
      </left>
      <right/>
      <top style="thin">
        <color rgb="FFC7D2DE"/>
      </top>
      <bottom style="thin">
        <color rgb="FFC7D2DE"/>
      </bottom>
      <diagonal/>
    </border>
    <border diagonalUp="false" diagonalDown="false">
      <left style="thin">
        <color rgb="FFC7D2DE"/>
      </left>
      <right/>
      <top style="thin">
        <color rgb="FFC7D2DE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0" fillId="4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6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4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7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8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9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9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8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8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8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4" fillId="1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8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8" fillId="7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8" fillId="7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1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0" fontId="8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8" fillId="7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8" fillId="7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11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16" fillId="7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1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3" fillId="8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1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1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1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1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9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4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1" fillId="14" borderId="2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8" fillId="4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5803D"/>
      <rgbColor rgb="FF000080"/>
      <rgbColor rgb="FF808000"/>
      <rgbColor rgb="FF800080"/>
      <rgbColor rgb="FF008080"/>
      <rgbColor rgb="FFCCCCCC"/>
      <rgbColor rgb="FF808080"/>
      <rgbColor rgb="FF9999FF"/>
      <rgbColor rgb="FFEF4444"/>
      <rgbColor rgb="FFFFF7E0"/>
      <rgbColor rgb="FFDCFCE7"/>
      <rgbColor rgb="FF660066"/>
      <rgbColor rgb="FFFF8080"/>
      <rgbColor rgb="FF0066CC"/>
      <rgbColor rgb="FFC7D2D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3F1EA"/>
      <rgbColor rgb="FFEEF3F9"/>
      <rgbColor rgb="FFFFF59D"/>
      <rgbColor rgb="FFD6E4F7"/>
      <rgbColor rgb="FFFF99CC"/>
      <rgbColor rgb="FFCC99FF"/>
      <rgbColor rgb="FFF4F8FC"/>
      <rgbColor rgb="FF3366FF"/>
      <rgbColor rgb="FF2ABEAA"/>
      <rgbColor rgb="FF99CC00"/>
      <rgbColor rgb="FFFFCC00"/>
      <rgbColor rgb="FFFF9900"/>
      <rgbColor rgb="FFF97316"/>
      <rgbColor rgb="FF64748B"/>
      <rgbColor rgb="FF969696"/>
      <rgbColor rgb="FF1A3A5C"/>
      <rgbColor rgb="FF22C55E"/>
      <rgbColor rgb="FF003300"/>
      <rgbColor rgb="FF333300"/>
      <rgbColor rgb="FF993300"/>
      <rgbColor rgb="FF993366"/>
      <rgbColor rgb="FF475569"/>
      <rgbColor rgb="FF33415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2"/>
    <col collapsed="false" customWidth="true" hidden="false" outlineLevel="0" max="4" min="2" style="1" width="15"/>
  </cols>
  <sheetData>
    <row r="1" customFormat="false" ht="30" hidden="false" customHeight="true" outlineLevel="0" collapsed="false">
      <c r="A1" s="2" t="s">
        <v>0</v>
      </c>
      <c r="B1" s="2"/>
      <c r="C1" s="2"/>
      <c r="D1" s="2"/>
    </row>
    <row r="2" customFormat="false" ht="18" hidden="false" customHeight="true" outlineLevel="0" collapsed="false">
      <c r="A2" s="3" t="s">
        <v>1</v>
      </c>
      <c r="B2" s="3"/>
      <c r="C2" s="3"/>
      <c r="D2" s="3"/>
    </row>
    <row r="3" customFormat="false" ht="19.5" hidden="false" customHeight="true" outlineLevel="0" collapsed="false">
      <c r="A3" s="4" t="s">
        <v>2</v>
      </c>
      <c r="B3" s="5"/>
      <c r="C3" s="4" t="s">
        <v>3</v>
      </c>
      <c r="D3" s="5"/>
    </row>
    <row r="5" customFormat="false" ht="15" hidden="false" customHeight="true" outlineLevel="0" collapsed="false">
      <c r="A5" s="6" t="s">
        <v>4</v>
      </c>
    </row>
    <row r="6" customFormat="false" ht="55.5" hidden="false" customHeight="true" outlineLevel="0" collapsed="false">
      <c r="A6" s="7" t="s">
        <v>5</v>
      </c>
      <c r="B6" s="7"/>
      <c r="C6" s="7"/>
      <c r="D6" s="7"/>
    </row>
    <row r="8" customFormat="false" ht="30" hidden="false" customHeight="true" outlineLevel="0" collapsed="false">
      <c r="A8" s="8" t="s">
        <v>6</v>
      </c>
      <c r="B8" s="8"/>
      <c r="C8" s="8"/>
      <c r="D8" s="8"/>
    </row>
    <row r="10" customFormat="false" ht="31.5" hidden="false" customHeight="true" outlineLevel="0" collapsed="false">
      <c r="A10" s="9" t="s">
        <v>7</v>
      </c>
      <c r="B10" s="9"/>
      <c r="C10" s="9"/>
      <c r="D10" s="9"/>
    </row>
    <row r="12" customFormat="false" ht="15" hidden="false" customHeight="true" outlineLevel="0" collapsed="false">
      <c r="A12" s="10" t="s">
        <v>8</v>
      </c>
    </row>
    <row r="13" customFormat="false" ht="25.5" hidden="false" customHeight="true" outlineLevel="0" collapsed="false">
      <c r="A13" s="11"/>
      <c r="B13" s="12" t="s">
        <v>9</v>
      </c>
      <c r="C13" s="12"/>
      <c r="D13" s="12"/>
    </row>
    <row r="14" customFormat="false" ht="25.5" hidden="false" customHeight="true" outlineLevel="0" collapsed="false">
      <c r="A14" s="13"/>
      <c r="B14" s="12" t="s">
        <v>10</v>
      </c>
      <c r="C14" s="12"/>
      <c r="D14" s="12"/>
    </row>
    <row r="15" customFormat="false" ht="25.5" hidden="false" customHeight="true" outlineLevel="0" collapsed="false">
      <c r="A15" s="14"/>
      <c r="B15" s="12" t="s">
        <v>11</v>
      </c>
      <c r="C15" s="12"/>
      <c r="D15" s="12"/>
    </row>
    <row r="17" customFormat="false" ht="21.75" hidden="false" customHeight="true" outlineLevel="0" collapsed="false">
      <c r="A17" s="15" t="s">
        <v>12</v>
      </c>
      <c r="B17" s="15"/>
      <c r="C17" s="15"/>
      <c r="D17" s="15"/>
    </row>
    <row r="18" customFormat="false" ht="15" hidden="false" customHeight="true" outlineLevel="0" collapsed="false">
      <c r="A18" s="16" t="s">
        <v>13</v>
      </c>
      <c r="B18" s="16" t="s">
        <v>14</v>
      </c>
      <c r="C18" s="16" t="s">
        <v>15</v>
      </c>
    </row>
    <row r="19" customFormat="false" ht="15" hidden="false" customHeight="true" outlineLevel="0" collapsed="false">
      <c r="A19" s="17" t="s">
        <v>16</v>
      </c>
      <c r="B19" s="18" t="n">
        <v>5000</v>
      </c>
      <c r="C19" s="18" t="n">
        <v>4800</v>
      </c>
    </row>
    <row r="20" customFormat="false" ht="15" hidden="false" customHeight="true" outlineLevel="0" collapsed="false">
      <c r="A20" s="17" t="s">
        <v>17</v>
      </c>
      <c r="B20" s="19" t="n">
        <v>0.4</v>
      </c>
      <c r="C20" s="19" t="n">
        <v>0.375</v>
      </c>
    </row>
    <row r="21" customFormat="false" ht="15" hidden="false" customHeight="true" outlineLevel="0" collapsed="false">
      <c r="A21" s="17" t="s">
        <v>18</v>
      </c>
      <c r="B21" s="18" t="n">
        <v>4000</v>
      </c>
      <c r="C21" s="18" t="n">
        <v>3600</v>
      </c>
    </row>
    <row r="22" customFormat="false" ht="15" hidden="false" customHeight="true" outlineLevel="0" collapsed="false">
      <c r="A22" s="17" t="s">
        <v>19</v>
      </c>
      <c r="B22" s="20" t="n">
        <v>20</v>
      </c>
      <c r="C22" s="20" t="n">
        <v>21</v>
      </c>
    </row>
    <row r="23" customFormat="false" ht="15" hidden="false" customHeight="true" outlineLevel="0" collapsed="false">
      <c r="A23" s="17" t="s">
        <v>20</v>
      </c>
      <c r="B23" s="20" t="n">
        <v>12</v>
      </c>
      <c r="C23" s="20" t="n">
        <v>13</v>
      </c>
    </row>
    <row r="25" customFormat="false" ht="21.75" hidden="false" customHeight="true" outlineLevel="0" collapsed="false">
      <c r="A25" s="15" t="s">
        <v>21</v>
      </c>
      <c r="B25" s="15"/>
      <c r="C25" s="15"/>
      <c r="D25" s="15"/>
    </row>
    <row r="26" customFormat="false" ht="15" hidden="false" customHeight="true" outlineLevel="0" collapsed="false">
      <c r="A26" s="16" t="s">
        <v>22</v>
      </c>
      <c r="B26" s="16" t="s">
        <v>14</v>
      </c>
      <c r="C26" s="16" t="s">
        <v>15</v>
      </c>
      <c r="D26" s="16" t="s">
        <v>23</v>
      </c>
    </row>
    <row r="27" customFormat="false" ht="15" hidden="false" customHeight="true" outlineLevel="0" collapsed="false">
      <c r="A27" s="17" t="s">
        <v>24</v>
      </c>
      <c r="B27" s="20" t="n">
        <v>9800</v>
      </c>
      <c r="C27" s="20" t="n">
        <v>10500</v>
      </c>
      <c r="D27" s="21" t="s">
        <v>25</v>
      </c>
    </row>
    <row r="28" customFormat="false" ht="15" hidden="false" customHeight="true" outlineLevel="0" collapsed="false">
      <c r="A28" s="17" t="s">
        <v>26</v>
      </c>
      <c r="B28" s="20" t="n">
        <v>4200</v>
      </c>
      <c r="C28" s="20" t="n">
        <v>4500</v>
      </c>
      <c r="D28" s="21" t="s">
        <v>25</v>
      </c>
    </row>
    <row r="29" customFormat="false" ht="15" hidden="false" customHeight="true" outlineLevel="0" collapsed="false">
      <c r="A29" s="17" t="s">
        <v>27</v>
      </c>
      <c r="B29" s="20" t="n">
        <v>5000</v>
      </c>
      <c r="C29" s="20" t="n">
        <v>5000</v>
      </c>
      <c r="D29" s="21" t="s">
        <v>28</v>
      </c>
    </row>
    <row r="30" customFormat="false" ht="15" hidden="false" customHeight="true" outlineLevel="0" collapsed="false">
      <c r="A30" s="17" t="s">
        <v>29</v>
      </c>
      <c r="B30" s="20" t="n">
        <v>1200</v>
      </c>
      <c r="C30" s="20" t="n">
        <v>1500</v>
      </c>
      <c r="D30" s="21" t="s">
        <v>28</v>
      </c>
    </row>
    <row r="31" customFormat="false" ht="15" hidden="false" customHeight="true" outlineLevel="0" collapsed="false">
      <c r="A31" s="17" t="s">
        <v>30</v>
      </c>
      <c r="B31" s="20" t="n">
        <v>500</v>
      </c>
      <c r="C31" s="20" t="n">
        <v>500</v>
      </c>
      <c r="D31" s="21" t="s">
        <v>28</v>
      </c>
    </row>
    <row r="32" customFormat="false" ht="15" hidden="false" customHeight="true" outlineLevel="0" collapsed="false">
      <c r="A32" s="17" t="s">
        <v>31</v>
      </c>
      <c r="B32" s="20" t="n">
        <v>800</v>
      </c>
      <c r="C32" s="20" t="n">
        <v>900</v>
      </c>
      <c r="D32" s="21" t="s">
        <v>32</v>
      </c>
    </row>
    <row r="33" customFormat="false" ht="15" hidden="false" customHeight="true" outlineLevel="0" collapsed="false">
      <c r="A33" s="17" t="s">
        <v>33</v>
      </c>
      <c r="B33" s="20" t="n">
        <v>1500</v>
      </c>
      <c r="C33" s="20" t="n">
        <v>1600</v>
      </c>
      <c r="D33" s="21" t="s">
        <v>32</v>
      </c>
    </row>
    <row r="35" customFormat="false" ht="21.75" hidden="false" customHeight="true" outlineLevel="0" collapsed="false">
      <c r="A35" s="15" t="s">
        <v>34</v>
      </c>
      <c r="B35" s="15"/>
      <c r="C35" s="15"/>
      <c r="D35" s="15"/>
    </row>
    <row r="36" customFormat="false" ht="15" hidden="false" customHeight="true" outlineLevel="0" collapsed="false">
      <c r="A36" s="16" t="s">
        <v>13</v>
      </c>
      <c r="B36" s="16" t="s">
        <v>14</v>
      </c>
      <c r="C36" s="16" t="s">
        <v>15</v>
      </c>
    </row>
    <row r="37" customFormat="false" ht="15" hidden="false" customHeight="true" outlineLevel="0" collapsed="false">
      <c r="A37" s="17" t="s">
        <v>35</v>
      </c>
      <c r="B37" s="20" t="n">
        <v>300</v>
      </c>
      <c r="C37" s="20" t="n">
        <v>450</v>
      </c>
    </row>
    <row r="38" customFormat="false" ht="15" hidden="false" customHeight="true" outlineLevel="0" collapsed="false">
      <c r="A38" s="17" t="s">
        <v>36</v>
      </c>
      <c r="B38" s="20" t="n">
        <v>500</v>
      </c>
      <c r="C38" s="20" t="n">
        <v>800</v>
      </c>
    </row>
  </sheetData>
  <mergeCells count="11">
    <mergeCell ref="A1:D1"/>
    <mergeCell ref="A2:D2"/>
    <mergeCell ref="A6:D6"/>
    <mergeCell ref="A8:D8"/>
    <mergeCell ref="A10:D10"/>
    <mergeCell ref="B13:D13"/>
    <mergeCell ref="B14:D14"/>
    <mergeCell ref="B15:D15"/>
    <mergeCell ref="A17:D17"/>
    <mergeCell ref="A25:D25"/>
    <mergeCell ref="A35:D35"/>
  </mergeCells>
  <printOptions headings="false" gridLines="false" gridLinesSet="true" horizontalCentered="false" verticalCentered="false"/>
  <pageMargins left="0.3" right="0.3" top="0.4" bottom="0.4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1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40"/>
    <col collapsed="false" customWidth="true" hidden="false" outlineLevel="0" max="3" min="2" style="1" width="18"/>
  </cols>
  <sheetData>
    <row r="1" customFormat="false" ht="30" hidden="false" customHeight="true" outlineLevel="0" collapsed="false">
      <c r="A1" s="2" t="s">
        <v>37</v>
      </c>
      <c r="B1" s="2"/>
      <c r="C1" s="2"/>
    </row>
    <row r="2" customFormat="false" ht="18" hidden="false" customHeight="true" outlineLevel="0" collapsed="false">
      <c r="A2" s="3" t="s">
        <v>38</v>
      </c>
      <c r="B2" s="3"/>
      <c r="C2" s="3"/>
    </row>
    <row r="4" customFormat="false" ht="30" hidden="false" customHeight="true" outlineLevel="0" collapsed="false">
      <c r="A4" s="22" t="s">
        <v>39</v>
      </c>
      <c r="B4" s="22"/>
      <c r="C4" s="22"/>
    </row>
    <row r="6" customFormat="false" ht="19.5" hidden="false" customHeight="true" outlineLevel="0" collapsed="false">
      <c r="A6" s="16" t="s">
        <v>40</v>
      </c>
      <c r="B6" s="16" t="s">
        <v>41</v>
      </c>
      <c r="C6" s="16" t="s">
        <v>15</v>
      </c>
    </row>
    <row r="7" customFormat="false" ht="21.75" hidden="false" customHeight="true" outlineLevel="0" collapsed="false">
      <c r="A7" s="17" t="s">
        <v>42</v>
      </c>
      <c r="B7" s="23" t="n">
        <f aca="false">'1. Contexte &amp; mission'!B21*'1. Contexte &amp; mission'!B22</f>
        <v>80000</v>
      </c>
      <c r="C7" s="23" t="n">
        <f aca="false">'1. Contexte &amp; mission'!C21*'1. Contexte &amp; mission'!C22</f>
        <v>75600</v>
      </c>
    </row>
    <row r="8" customFormat="false" ht="21.75" hidden="false" customHeight="true" outlineLevel="0" collapsed="false">
      <c r="A8" s="17" t="s">
        <v>43</v>
      </c>
      <c r="B8" s="24" t="n">
        <f aca="false">'1. Contexte &amp; mission'!B19*'1. Contexte &amp; mission'!B20</f>
        <v>2000</v>
      </c>
      <c r="C8" s="24" t="n">
        <f aca="false">'1. Contexte &amp; mission'!C19*'1. Contexte &amp; mission'!C20</f>
        <v>1800</v>
      </c>
    </row>
    <row r="9" customFormat="false" ht="21.75" hidden="false" customHeight="true" outlineLevel="0" collapsed="false">
      <c r="A9" s="17" t="s">
        <v>44</v>
      </c>
      <c r="B9" s="25" t="n">
        <f aca="false">B7/B8</f>
        <v>40</v>
      </c>
      <c r="C9" s="25" t="n">
        <f aca="false">C7/C8</f>
        <v>42</v>
      </c>
    </row>
    <row r="10" customFormat="false" ht="21.75" hidden="false" customHeight="true" outlineLevel="0" collapsed="false">
      <c r="A10" s="17" t="s">
        <v>45</v>
      </c>
      <c r="B10" s="23" t="n">
        <f aca="false">'1. Contexte &amp; mission'!B21*'1. Contexte &amp; mission'!B23</f>
        <v>48000</v>
      </c>
      <c r="C10" s="23" t="n">
        <f aca="false">'1. Contexte &amp; mission'!C21*'1. Contexte &amp; mission'!C23</f>
        <v>46800</v>
      </c>
    </row>
    <row r="11" customFormat="false" ht="21.75" hidden="false" customHeight="true" outlineLevel="0" collapsed="false">
      <c r="A11" s="17" t="s">
        <v>46</v>
      </c>
      <c r="B11" s="23" t="n">
        <f aca="false">'1. Contexte &amp; mission'!B27+'1. Contexte &amp; mission'!B28</f>
        <v>14000</v>
      </c>
      <c r="C11" s="23" t="n">
        <f aca="false">'1. Contexte &amp; mission'!C27+'1. Contexte &amp; mission'!C28</f>
        <v>15000</v>
      </c>
    </row>
    <row r="12" customFormat="false" ht="21.75" hidden="false" customHeight="true" outlineLevel="0" collapsed="false">
      <c r="A12" s="17" t="s">
        <v>47</v>
      </c>
      <c r="B12" s="23" t="n">
        <f aca="false">'1. Contexte &amp; mission'!B29+'1. Contexte &amp; mission'!B30+'1. Contexte &amp; mission'!B31</f>
        <v>6700</v>
      </c>
      <c r="C12" s="23" t="n">
        <f aca="false">'1. Contexte &amp; mission'!C29+'1. Contexte &amp; mission'!C30+'1. Contexte &amp; mission'!C31</f>
        <v>7000</v>
      </c>
    </row>
    <row r="13" customFormat="false" ht="21.75" hidden="false" customHeight="true" outlineLevel="0" collapsed="false">
      <c r="A13" s="17" t="s">
        <v>48</v>
      </c>
      <c r="B13" s="23" t="n">
        <f aca="false">'1. Contexte &amp; mission'!B32+'1. Contexte &amp; mission'!B33</f>
        <v>2300</v>
      </c>
      <c r="C13" s="23" t="n">
        <f aca="false">'1. Contexte &amp; mission'!C32+'1. Contexte &amp; mission'!C33</f>
        <v>2500</v>
      </c>
    </row>
    <row r="14" customFormat="false" ht="21.75" hidden="false" customHeight="true" outlineLevel="0" collapsed="false">
      <c r="A14" s="17" t="s">
        <v>49</v>
      </c>
      <c r="B14" s="23" t="n">
        <f aca="false">'1. Contexte &amp; mission'!B37</f>
        <v>300</v>
      </c>
      <c r="C14" s="23" t="n">
        <f aca="false">'1. Contexte &amp; mission'!C37</f>
        <v>450</v>
      </c>
    </row>
    <row r="15" customFormat="false" ht="21.75" hidden="false" customHeight="true" outlineLevel="0" collapsed="false">
      <c r="A15" s="17" t="s">
        <v>50</v>
      </c>
      <c r="B15" s="23" t="n">
        <f aca="false">'1. Contexte &amp; mission'!B38-'1. Contexte &amp; mission'!B37</f>
        <v>200</v>
      </c>
      <c r="C15" s="23" t="n">
        <f aca="false">'1. Contexte &amp; mission'!C38-'1. Contexte &amp; mission'!C37</f>
        <v>350</v>
      </c>
    </row>
  </sheetData>
  <mergeCells count="3">
    <mergeCell ref="A1:C1"/>
    <mergeCell ref="A2:C2"/>
    <mergeCell ref="A4:C4"/>
  </mergeCells>
  <printOptions headings="false" gridLines="false" gridLinesSet="true" horizontalCentered="false" verticalCentered="false"/>
  <pageMargins left="0.3" right="0.3" top="0.4" bottom="0.4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G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0"/>
    <col collapsed="false" customWidth="true" hidden="false" outlineLevel="0" max="2" min="2" style="1" width="15"/>
    <col collapsed="false" customWidth="true" hidden="false" outlineLevel="0" max="4" min="3" style="1" width="14"/>
    <col collapsed="false" customWidth="true" hidden="false" outlineLevel="0" max="5" min="5" style="1" width="15"/>
    <col collapsed="false" customWidth="true" hidden="false" outlineLevel="0" max="6" min="6" style="1" width="14"/>
    <col collapsed="false" customWidth="true" hidden="false" outlineLevel="0" max="7" min="7" style="1" width="10"/>
  </cols>
  <sheetData>
    <row r="1" customFormat="false" ht="30" hidden="false" customHeight="true" outlineLevel="0" collapsed="false">
      <c r="A1" s="2" t="s">
        <v>51</v>
      </c>
      <c r="B1" s="2"/>
      <c r="C1" s="2"/>
      <c r="D1" s="2"/>
      <c r="E1" s="2"/>
      <c r="F1" s="2"/>
      <c r="G1" s="2"/>
    </row>
    <row r="2" customFormat="false" ht="18" hidden="false" customHeight="true" outlineLevel="0" collapsed="false">
      <c r="A2" s="3" t="s">
        <v>52</v>
      </c>
      <c r="B2" s="3"/>
      <c r="C2" s="3"/>
      <c r="D2" s="3"/>
      <c r="E2" s="3"/>
      <c r="F2" s="3"/>
      <c r="G2" s="3"/>
    </row>
    <row r="4" customFormat="false" ht="30" hidden="false" customHeight="true" outlineLevel="0" collapsed="false">
      <c r="A4" s="26" t="s">
        <v>53</v>
      </c>
      <c r="B4" s="26"/>
      <c r="C4" s="26"/>
      <c r="D4" s="26"/>
      <c r="E4" s="26"/>
      <c r="F4" s="26"/>
      <c r="G4" s="26"/>
    </row>
    <row r="5" customFormat="false" ht="18" hidden="false" customHeight="true" outlineLevel="0" collapsed="false">
      <c r="A5" s="4" t="s">
        <v>54</v>
      </c>
      <c r="B5" s="27" t="s">
        <v>55</v>
      </c>
      <c r="C5" s="28" t="s">
        <v>56</v>
      </c>
      <c r="D5" s="29" t="s">
        <v>57</v>
      </c>
      <c r="E5" s="30" t="s">
        <v>58</v>
      </c>
      <c r="F5" s="30"/>
      <c r="G5" s="30"/>
    </row>
    <row r="6" customFormat="false" ht="24" hidden="false" customHeight="true" outlineLevel="0" collapsed="false">
      <c r="A6" s="16" t="s">
        <v>59</v>
      </c>
      <c r="B6" s="16" t="s">
        <v>60</v>
      </c>
      <c r="C6" s="16" t="s">
        <v>61</v>
      </c>
      <c r="D6" s="16" t="s">
        <v>62</v>
      </c>
      <c r="E6" s="16" t="s">
        <v>63</v>
      </c>
      <c r="F6" s="16" t="s">
        <v>64</v>
      </c>
      <c r="G6" s="16" t="s">
        <v>65</v>
      </c>
    </row>
    <row r="7" customFormat="false" ht="21" hidden="false" customHeight="true" outlineLevel="0" collapsed="false">
      <c r="A7" s="17" t="s">
        <v>42</v>
      </c>
      <c r="B7" s="31" t="n">
        <f aca="false">'2. Synthèse données'!B7</f>
        <v>80000</v>
      </c>
      <c r="C7" s="31" t="n">
        <f aca="false">'2. Synthèse données'!C7</f>
        <v>75600</v>
      </c>
      <c r="D7" s="32" t="n">
        <f aca="false">C7-B7</f>
        <v>-4400</v>
      </c>
      <c r="E7" s="33" t="n">
        <f aca="false">C7/B7</f>
        <v>0.945</v>
      </c>
      <c r="F7" s="34" t="s">
        <v>56</v>
      </c>
      <c r="G7" s="21" t="s">
        <v>66</v>
      </c>
    </row>
    <row r="8" customFormat="false" ht="21" hidden="false" customHeight="true" outlineLevel="0" collapsed="false">
      <c r="A8" s="17" t="s">
        <v>43</v>
      </c>
      <c r="B8" s="35" t="n">
        <f aca="false">'2. Synthèse données'!B8</f>
        <v>2000</v>
      </c>
      <c r="C8" s="35" t="n">
        <f aca="false">'2. Synthèse données'!C8</f>
        <v>1800</v>
      </c>
      <c r="D8" s="36" t="n">
        <f aca="false">C8-B8</f>
        <v>-200</v>
      </c>
      <c r="E8" s="33" t="n">
        <f aca="false">C8/B8</f>
        <v>0.9</v>
      </c>
      <c r="F8" s="34" t="s">
        <v>56</v>
      </c>
      <c r="G8" s="21" t="s">
        <v>66</v>
      </c>
    </row>
    <row r="9" customFormat="false" ht="21" hidden="false" customHeight="true" outlineLevel="0" collapsed="false">
      <c r="A9" s="17" t="s">
        <v>44</v>
      </c>
      <c r="B9" s="31" t="n">
        <f aca="false">'2. Synthèse données'!B9</f>
        <v>40</v>
      </c>
      <c r="C9" s="31" t="n">
        <f aca="false">'2. Synthèse données'!C9</f>
        <v>42</v>
      </c>
      <c r="D9" s="37" t="n">
        <f aca="false">C9-B9</f>
        <v>2</v>
      </c>
      <c r="E9" s="33" t="n">
        <f aca="false">C9/B9</f>
        <v>1.05</v>
      </c>
      <c r="F9" s="38" t="s">
        <v>55</v>
      </c>
      <c r="G9" s="21" t="s">
        <v>67</v>
      </c>
    </row>
    <row r="10" customFormat="false" ht="21" hidden="false" customHeight="true" outlineLevel="0" collapsed="false">
      <c r="A10" s="17" t="s">
        <v>68</v>
      </c>
      <c r="B10" s="31" t="n">
        <f aca="false">'2. Synthèse données'!B10</f>
        <v>48000</v>
      </c>
      <c r="C10" s="31" t="n">
        <f aca="false">'2. Synthèse données'!C10</f>
        <v>46800</v>
      </c>
      <c r="D10" s="32" t="n">
        <f aca="false">C10-B10</f>
        <v>-1200</v>
      </c>
      <c r="E10" s="33" t="n">
        <f aca="false">C10/B10</f>
        <v>0.975</v>
      </c>
      <c r="F10" s="38" t="s">
        <v>55</v>
      </c>
      <c r="G10" s="21" t="s">
        <v>67</v>
      </c>
    </row>
    <row r="11" customFormat="false" ht="21" hidden="false" customHeight="true" outlineLevel="0" collapsed="false">
      <c r="A11" s="39" t="s">
        <v>69</v>
      </c>
      <c r="B11" s="40" t="n">
        <f aca="false">B7-B10</f>
        <v>32000</v>
      </c>
      <c r="C11" s="32" t="n">
        <f aca="false">C7-C10</f>
        <v>28800</v>
      </c>
      <c r="D11" s="32" t="n">
        <f aca="false">C11-B11</f>
        <v>-3200</v>
      </c>
      <c r="E11" s="33" t="n">
        <f aca="false">C11/B11</f>
        <v>0.9</v>
      </c>
      <c r="F11" s="34" t="s">
        <v>56</v>
      </c>
      <c r="G11" s="21" t="s">
        <v>66</v>
      </c>
    </row>
    <row r="12" customFormat="false" ht="21" hidden="false" customHeight="true" outlineLevel="0" collapsed="false">
      <c r="A12" s="17" t="s">
        <v>70</v>
      </c>
      <c r="B12" s="33" t="n">
        <f aca="false">B11/B7</f>
        <v>0.4</v>
      </c>
      <c r="C12" s="33" t="n">
        <f aca="false">C11/C7</f>
        <v>0.380952380952381</v>
      </c>
      <c r="D12" s="33" t="n">
        <f aca="false">C12-B12</f>
        <v>-0.0190476190476191</v>
      </c>
      <c r="E12" s="33" t="n">
        <f aca="false">C12/B12</f>
        <v>0.952380952380952</v>
      </c>
      <c r="F12" s="34" t="s">
        <v>56</v>
      </c>
      <c r="G12" s="21" t="s">
        <v>66</v>
      </c>
    </row>
    <row r="13" customFormat="false" ht="21" hidden="false" customHeight="true" outlineLevel="0" collapsed="false">
      <c r="A13" s="17" t="s">
        <v>49</v>
      </c>
      <c r="B13" s="31" t="n">
        <f aca="false">'2. Synthèse données'!B14</f>
        <v>300</v>
      </c>
      <c r="C13" s="31" t="n">
        <f aca="false">'2. Synthèse données'!C14</f>
        <v>450</v>
      </c>
      <c r="D13" s="32" t="n">
        <f aca="false">C13-B13</f>
        <v>150</v>
      </c>
      <c r="E13" s="33" t="n">
        <f aca="false">C13/B13</f>
        <v>1.5</v>
      </c>
      <c r="F13" s="41" t="s">
        <v>57</v>
      </c>
      <c r="G13" s="21" t="s">
        <v>66</v>
      </c>
    </row>
    <row r="14" customFormat="false" ht="21" hidden="false" customHeight="true" outlineLevel="0" collapsed="false">
      <c r="A14" s="17" t="s">
        <v>50</v>
      </c>
      <c r="B14" s="31" t="n">
        <f aca="false">'2. Synthèse données'!B15</f>
        <v>200</v>
      </c>
      <c r="C14" s="31" t="n">
        <f aca="false">'2. Synthèse données'!C15</f>
        <v>350</v>
      </c>
      <c r="D14" s="32" t="n">
        <f aca="false">C14-B14</f>
        <v>150</v>
      </c>
      <c r="E14" s="33" t="n">
        <f aca="false">C14/B14</f>
        <v>1.75</v>
      </c>
      <c r="F14" s="41" t="s">
        <v>57</v>
      </c>
      <c r="G14" s="21" t="s">
        <v>66</v>
      </c>
    </row>
    <row r="15" customFormat="false" ht="21" hidden="false" customHeight="true" outlineLevel="0" collapsed="false">
      <c r="A15" s="39" t="s">
        <v>71</v>
      </c>
      <c r="B15" s="40" t="n">
        <f aca="false">B11-B13-B14</f>
        <v>31500</v>
      </c>
      <c r="C15" s="32" t="n">
        <f aca="false">C11-C13-C14</f>
        <v>28000</v>
      </c>
      <c r="D15" s="32" t="n">
        <f aca="false">C15-B15</f>
        <v>-3500</v>
      </c>
      <c r="E15" s="33" t="n">
        <f aca="false">C15/B15</f>
        <v>0.888888888888889</v>
      </c>
      <c r="F15" s="41" t="s">
        <v>57</v>
      </c>
      <c r="G15" s="21" t="s">
        <v>66</v>
      </c>
    </row>
    <row r="16" customFormat="false" ht="21" hidden="false" customHeight="true" outlineLevel="0" collapsed="false">
      <c r="A16" s="17" t="s">
        <v>46</v>
      </c>
      <c r="B16" s="31" t="n">
        <f aca="false">'2. Synthèse données'!B11</f>
        <v>14000</v>
      </c>
      <c r="C16" s="31" t="n">
        <f aca="false">'2. Synthèse données'!C11</f>
        <v>15000</v>
      </c>
      <c r="D16" s="32" t="n">
        <f aca="false">C16-B16</f>
        <v>1000</v>
      </c>
      <c r="E16" s="33" t="n">
        <f aca="false">C16/B16</f>
        <v>1.07142857142857</v>
      </c>
      <c r="F16" s="34" t="s">
        <v>56</v>
      </c>
      <c r="G16" s="21" t="s">
        <v>66</v>
      </c>
    </row>
    <row r="17" customFormat="false" ht="21" hidden="false" customHeight="true" outlineLevel="0" collapsed="false">
      <c r="A17" s="17" t="s">
        <v>47</v>
      </c>
      <c r="B17" s="31" t="n">
        <f aca="false">'2. Synthèse données'!B12</f>
        <v>6700</v>
      </c>
      <c r="C17" s="31" t="n">
        <f aca="false">'2. Synthèse données'!C12</f>
        <v>7000</v>
      </c>
      <c r="D17" s="32" t="n">
        <f aca="false">C17-B17</f>
        <v>300</v>
      </c>
      <c r="E17" s="33" t="n">
        <f aca="false">C17/B17</f>
        <v>1.04477611940299</v>
      </c>
      <c r="F17" s="34" t="s">
        <v>56</v>
      </c>
      <c r="G17" s="21" t="s">
        <v>66</v>
      </c>
    </row>
    <row r="18" customFormat="false" ht="21" hidden="false" customHeight="true" outlineLevel="0" collapsed="false">
      <c r="A18" s="17" t="s">
        <v>48</v>
      </c>
      <c r="B18" s="31" t="n">
        <f aca="false">'2. Synthèse données'!B13</f>
        <v>2300</v>
      </c>
      <c r="C18" s="31" t="n">
        <f aca="false">'2. Synthèse données'!C13</f>
        <v>2500</v>
      </c>
      <c r="D18" s="32" t="n">
        <f aca="false">C18-B18</f>
        <v>200</v>
      </c>
      <c r="E18" s="33" t="n">
        <f aca="false">C18/B18</f>
        <v>1.08695652173913</v>
      </c>
      <c r="F18" s="34" t="s">
        <v>56</v>
      </c>
      <c r="G18" s="21" t="s">
        <v>66</v>
      </c>
    </row>
    <row r="19" customFormat="false" ht="21" hidden="false" customHeight="true" outlineLevel="0" collapsed="false">
      <c r="A19" s="39" t="s">
        <v>72</v>
      </c>
      <c r="B19" s="40" t="n">
        <f aca="false">B15-B16-B17-B18</f>
        <v>8500</v>
      </c>
      <c r="C19" s="32" t="n">
        <f aca="false">C15-C16-C17-C18</f>
        <v>3500</v>
      </c>
      <c r="D19" s="32" t="n">
        <f aca="false">C19-B19</f>
        <v>-5000</v>
      </c>
      <c r="E19" s="33" t="n">
        <f aca="false">C19/B19</f>
        <v>0.411764705882353</v>
      </c>
      <c r="F19" s="41" t="s">
        <v>57</v>
      </c>
      <c r="G19" s="21" t="s">
        <v>66</v>
      </c>
    </row>
    <row r="21" customFormat="false" ht="15" hidden="false" customHeight="true" outlineLevel="0" collapsed="false">
      <c r="A21" s="30" t="s">
        <v>73</v>
      </c>
      <c r="B21" s="30"/>
      <c r="C21" s="30"/>
      <c r="D21" s="30"/>
      <c r="E21" s="30"/>
      <c r="F21" s="30"/>
      <c r="G21" s="30"/>
    </row>
  </sheetData>
  <mergeCells count="5">
    <mergeCell ref="A1:G1"/>
    <mergeCell ref="A2:G2"/>
    <mergeCell ref="A4:G4"/>
    <mergeCell ref="E5:G5"/>
    <mergeCell ref="A21:G21"/>
  </mergeCells>
  <printOptions headings="false" gridLines="false" gridLinesSet="true" horizontalCentered="false" verticalCentered="false"/>
  <pageMargins left="0.3" right="0.3" top="0.4" bottom="0.4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3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2"/>
    <col collapsed="false" customWidth="true" hidden="false" outlineLevel="0" max="2" min="2" style="1" width="28"/>
    <col collapsed="false" customWidth="true" hidden="false" outlineLevel="0" max="3" min="3" style="1" width="30"/>
  </cols>
  <sheetData>
    <row r="1" customFormat="false" ht="30" hidden="false" customHeight="true" outlineLevel="0" collapsed="false">
      <c r="A1" s="2" t="s">
        <v>74</v>
      </c>
      <c r="B1" s="2"/>
      <c r="C1" s="2"/>
    </row>
    <row r="2" customFormat="false" ht="18" hidden="false" customHeight="true" outlineLevel="0" collapsed="false">
      <c r="A2" s="3" t="s">
        <v>75</v>
      </c>
      <c r="B2" s="3"/>
      <c r="C2" s="3"/>
    </row>
    <row r="4" customFormat="false" ht="21.75" hidden="false" customHeight="true" outlineLevel="0" collapsed="false">
      <c r="A4" s="15" t="s">
        <v>76</v>
      </c>
      <c r="B4" s="15"/>
      <c r="C4" s="15"/>
    </row>
    <row r="5" customFormat="false" ht="18" hidden="false" customHeight="true" outlineLevel="0" collapsed="false">
      <c r="A5" s="16" t="s">
        <v>40</v>
      </c>
      <c r="B5" s="16" t="s">
        <v>41</v>
      </c>
      <c r="C5" s="16" t="s">
        <v>61</v>
      </c>
    </row>
    <row r="6" customFormat="false" ht="16.5" hidden="false" customHeight="true" outlineLevel="0" collapsed="false">
      <c r="A6" s="42" t="s">
        <v>42</v>
      </c>
      <c r="B6" s="43" t="n">
        <f aca="false">'2. Synthèse données'!B7</f>
        <v>80000</v>
      </c>
      <c r="C6" s="43" t="n">
        <f aca="false">'2. Synthèse données'!C7</f>
        <v>75600</v>
      </c>
    </row>
    <row r="7" customFormat="false" ht="16.5" hidden="false" customHeight="true" outlineLevel="0" collapsed="false">
      <c r="A7" s="42" t="s">
        <v>43</v>
      </c>
      <c r="B7" s="44" t="n">
        <f aca="false">'2. Synthèse données'!B8</f>
        <v>2000</v>
      </c>
      <c r="C7" s="44" t="n">
        <f aca="false">'2. Synthèse données'!C8</f>
        <v>1800</v>
      </c>
    </row>
    <row r="8" customFormat="false" ht="16.5" hidden="false" customHeight="true" outlineLevel="0" collapsed="false">
      <c r="A8" s="42" t="s">
        <v>44</v>
      </c>
      <c r="B8" s="45" t="n">
        <f aca="false">'2. Synthèse données'!B9</f>
        <v>40</v>
      </c>
      <c r="C8" s="45" t="n">
        <f aca="false">'2. Synthèse données'!C9</f>
        <v>42</v>
      </c>
    </row>
    <row r="9" customFormat="false" ht="16.5" hidden="false" customHeight="true" outlineLevel="0" collapsed="false">
      <c r="A9" s="42" t="s">
        <v>70</v>
      </c>
      <c r="B9" s="46" t="n">
        <f aca="false">'3. Tableau de bord'!B12</f>
        <v>0.4</v>
      </c>
      <c r="C9" s="46" t="n">
        <f aca="false">'3. Tableau de bord'!C12</f>
        <v>0.380952380952381</v>
      </c>
    </row>
    <row r="11" customFormat="false" ht="21.75" hidden="false" customHeight="true" outlineLevel="0" collapsed="false">
      <c r="A11" s="15" t="s">
        <v>77</v>
      </c>
      <c r="B11" s="15"/>
      <c r="C11" s="15"/>
    </row>
    <row r="12" customFormat="false" ht="18" hidden="false" customHeight="true" outlineLevel="0" collapsed="false">
      <c r="A12" s="16" t="s">
        <v>78</v>
      </c>
      <c r="B12" s="16" t="s">
        <v>79</v>
      </c>
      <c r="C12" s="16" t="s">
        <v>80</v>
      </c>
    </row>
    <row r="13" customFormat="false" ht="24" hidden="false" customHeight="true" outlineLevel="0" collapsed="false">
      <c r="A13" s="32" t="n">
        <f aca="false">(C7-B7)*B8</f>
        <v>-8000</v>
      </c>
      <c r="B13" s="32" t="n">
        <f aca="false">(C8-B8)*C7</f>
        <v>3600</v>
      </c>
      <c r="C13" s="32" t="n">
        <f aca="false">A13+B13</f>
        <v>-4400</v>
      </c>
    </row>
    <row r="14" customFormat="false" ht="15.75" hidden="false" customHeight="true" outlineLevel="0" collapsed="false">
      <c r="A14" s="47" t="s">
        <v>81</v>
      </c>
      <c r="B14" s="47"/>
      <c r="C14" s="47"/>
    </row>
    <row r="15" customFormat="false" ht="18" hidden="false" customHeight="true" outlineLevel="0" collapsed="false">
      <c r="A15" s="48" t="s">
        <v>82</v>
      </c>
      <c r="B15" s="48"/>
      <c r="C15" s="48"/>
    </row>
    <row r="16" customFormat="false" ht="18" hidden="false" customHeight="true" outlineLevel="0" collapsed="false">
      <c r="A16" s="48"/>
      <c r="B16" s="48"/>
      <c r="C16" s="48"/>
    </row>
    <row r="18" customFormat="false" ht="21.75" hidden="false" customHeight="true" outlineLevel="0" collapsed="false">
      <c r="A18" s="15" t="s">
        <v>83</v>
      </c>
      <c r="B18" s="15"/>
      <c r="C18" s="15"/>
    </row>
    <row r="19" customFormat="false" ht="18" hidden="false" customHeight="true" outlineLevel="0" collapsed="false">
      <c r="A19" s="16" t="s">
        <v>84</v>
      </c>
      <c r="B19" s="16" t="s">
        <v>85</v>
      </c>
      <c r="C19" s="16" t="s">
        <v>86</v>
      </c>
    </row>
    <row r="20" customFormat="false" ht="24" hidden="false" customHeight="true" outlineLevel="0" collapsed="false">
      <c r="A20" s="32" t="n">
        <f aca="false">(C6-B6)*B9</f>
        <v>-1760</v>
      </c>
      <c r="B20" s="32" t="n">
        <f aca="false">(C9-B9)*C6</f>
        <v>-1440</v>
      </c>
      <c r="C20" s="32" t="n">
        <f aca="false">A20+B20</f>
        <v>-3200</v>
      </c>
    </row>
    <row r="21" customFormat="false" ht="15.75" hidden="false" customHeight="true" outlineLevel="0" collapsed="false">
      <c r="A21" s="47" t="s">
        <v>87</v>
      </c>
      <c r="B21" s="47"/>
      <c r="C21" s="47"/>
    </row>
    <row r="22" customFormat="false" ht="18" hidden="false" customHeight="true" outlineLevel="0" collapsed="false">
      <c r="A22" s="48" t="s">
        <v>88</v>
      </c>
      <c r="B22" s="48"/>
      <c r="C22" s="48"/>
    </row>
    <row r="23" customFormat="false" ht="18" hidden="false" customHeight="true" outlineLevel="0" collapsed="false">
      <c r="A23" s="48"/>
      <c r="B23" s="48"/>
      <c r="C23" s="48"/>
    </row>
    <row r="25" customFormat="false" ht="21.75" hidden="false" customHeight="true" outlineLevel="0" collapsed="false">
      <c r="A25" s="15" t="s">
        <v>89</v>
      </c>
      <c r="B25" s="15"/>
      <c r="C25" s="15"/>
    </row>
    <row r="26" customFormat="false" ht="18" hidden="false" customHeight="true" outlineLevel="0" collapsed="false">
      <c r="A26" s="49" t="s">
        <v>90</v>
      </c>
      <c r="B26" s="49"/>
      <c r="C26" s="49"/>
    </row>
    <row r="27" customFormat="false" ht="21.75" hidden="false" customHeight="true" outlineLevel="0" collapsed="false">
      <c r="A27" s="50" t="s">
        <v>91</v>
      </c>
      <c r="B27" s="50"/>
      <c r="C27" s="50"/>
    </row>
    <row r="28" customFormat="false" ht="15" hidden="false" customHeight="true" outlineLevel="0" collapsed="false">
      <c r="A28" s="50"/>
      <c r="B28" s="50"/>
      <c r="C28" s="50"/>
    </row>
    <row r="29" customFormat="false" ht="15" hidden="false" customHeight="true" outlineLevel="0" collapsed="false">
      <c r="A29" s="50"/>
      <c r="B29" s="50"/>
      <c r="C29" s="50"/>
    </row>
    <row r="31" customFormat="false" ht="21.75" hidden="false" customHeight="true" outlineLevel="0" collapsed="false">
      <c r="A31" s="15" t="s">
        <v>92</v>
      </c>
      <c r="B31" s="15"/>
      <c r="C31" s="15"/>
    </row>
    <row r="32" customFormat="false" ht="18" hidden="false" customHeight="true" outlineLevel="0" collapsed="false">
      <c r="A32" s="16" t="s">
        <v>93</v>
      </c>
      <c r="B32" s="16" t="s">
        <v>94</v>
      </c>
      <c r="C32" s="16"/>
    </row>
    <row r="33" customFormat="false" ht="24" hidden="false" customHeight="true" outlineLevel="0" collapsed="false">
      <c r="A33" s="17" t="s">
        <v>95</v>
      </c>
      <c r="B33" s="51" t="s">
        <v>96</v>
      </c>
      <c r="C33" s="51"/>
    </row>
    <row r="34" customFormat="false" ht="24" hidden="false" customHeight="true" outlineLevel="0" collapsed="false">
      <c r="A34" s="17" t="s">
        <v>97</v>
      </c>
      <c r="B34" s="51" t="s">
        <v>98</v>
      </c>
      <c r="C34" s="51"/>
    </row>
    <row r="35" customFormat="false" ht="24" hidden="false" customHeight="true" outlineLevel="0" collapsed="false">
      <c r="A35" s="17" t="s">
        <v>99</v>
      </c>
      <c r="B35" s="51" t="s">
        <v>100</v>
      </c>
      <c r="C35" s="51"/>
    </row>
    <row r="36" customFormat="false" ht="24" hidden="false" customHeight="true" outlineLevel="0" collapsed="false">
      <c r="A36" s="17" t="s">
        <v>101</v>
      </c>
      <c r="B36" s="51" t="s">
        <v>102</v>
      </c>
      <c r="C36" s="51"/>
    </row>
    <row r="37" customFormat="false" ht="24" hidden="false" customHeight="true" outlineLevel="0" collapsed="false">
      <c r="A37" s="17" t="s">
        <v>103</v>
      </c>
      <c r="B37" s="51" t="s">
        <v>104</v>
      </c>
      <c r="C37" s="51"/>
    </row>
  </sheetData>
  <mergeCells count="19">
    <mergeCell ref="A1:C1"/>
    <mergeCell ref="A2:C2"/>
    <mergeCell ref="A4:C4"/>
    <mergeCell ref="A11:C11"/>
    <mergeCell ref="A14:C14"/>
    <mergeCell ref="A15:C16"/>
    <mergeCell ref="A18:C18"/>
    <mergeCell ref="A21:C21"/>
    <mergeCell ref="A22:C23"/>
    <mergeCell ref="A25:C25"/>
    <mergeCell ref="A26:C26"/>
    <mergeCell ref="A27:C29"/>
    <mergeCell ref="A31:C31"/>
    <mergeCell ref="B32:C32"/>
    <mergeCell ref="B33:C33"/>
    <mergeCell ref="B34:C34"/>
    <mergeCell ref="B35:C35"/>
    <mergeCell ref="B36:C36"/>
    <mergeCell ref="B37:C37"/>
  </mergeCells>
  <printOptions headings="false" gridLines="false" gridLinesSet="true" horizontalCentered="false" verticalCentered="false"/>
  <pageMargins left="0.3" right="0.3" top="0.4" bottom="0.4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8"/>
    <col collapsed="false" customWidth="true" hidden="false" outlineLevel="0" max="2" min="2" style="1" width="22"/>
    <col collapsed="false" customWidth="true" hidden="false" outlineLevel="0" max="3" min="3" style="1" width="42"/>
  </cols>
  <sheetData>
    <row r="1" customFormat="false" ht="30" hidden="false" customHeight="true" outlineLevel="0" collapsed="false">
      <c r="A1" s="2" t="s">
        <v>105</v>
      </c>
      <c r="B1" s="2"/>
      <c r="C1" s="2"/>
    </row>
    <row r="2" customFormat="false" ht="18" hidden="false" customHeight="true" outlineLevel="0" collapsed="false">
      <c r="A2" s="3" t="s">
        <v>106</v>
      </c>
      <c r="B2" s="3"/>
      <c r="C2" s="3"/>
    </row>
    <row r="4" customFormat="false" ht="21.75" hidden="false" customHeight="true" outlineLevel="0" collapsed="false">
      <c r="A4" s="15" t="s">
        <v>107</v>
      </c>
      <c r="B4" s="15"/>
      <c r="C4" s="15"/>
    </row>
    <row r="5" customFormat="false" ht="18" hidden="false" customHeight="true" outlineLevel="0" collapsed="false">
      <c r="A5" s="16" t="s">
        <v>59</v>
      </c>
      <c r="B5" s="16" t="s">
        <v>61</v>
      </c>
      <c r="C5" s="16" t="s">
        <v>63</v>
      </c>
    </row>
    <row r="6" customFormat="false" ht="16.5" hidden="false" customHeight="true" outlineLevel="0" collapsed="false">
      <c r="A6" s="42" t="s">
        <v>42</v>
      </c>
      <c r="B6" s="43" t="n">
        <f aca="false">'3. Tableau de bord'!C7</f>
        <v>75600</v>
      </c>
      <c r="C6" s="46" t="n">
        <f aca="false">'3. Tableau de bord'!E7</f>
        <v>0.945</v>
      </c>
    </row>
    <row r="7" customFormat="false" ht="16.5" hidden="false" customHeight="true" outlineLevel="0" collapsed="false">
      <c r="A7" s="42" t="s">
        <v>43</v>
      </c>
      <c r="B7" s="44" t="n">
        <f aca="false">'3. Tableau de bord'!C8</f>
        <v>1800</v>
      </c>
      <c r="C7" s="46" t="n">
        <f aca="false">'3. Tableau de bord'!E8</f>
        <v>0.9</v>
      </c>
    </row>
    <row r="8" customFormat="false" ht="16.5" hidden="false" customHeight="true" outlineLevel="0" collapsed="false">
      <c r="A8" s="42" t="s">
        <v>44</v>
      </c>
      <c r="B8" s="45" t="n">
        <f aca="false">'3. Tableau de bord'!C9</f>
        <v>42</v>
      </c>
      <c r="C8" s="46" t="n">
        <f aca="false">'3. Tableau de bord'!E9</f>
        <v>1.05</v>
      </c>
    </row>
    <row r="9" customFormat="false" ht="16.5" hidden="false" customHeight="true" outlineLevel="0" collapsed="false">
      <c r="A9" s="42" t="s">
        <v>70</v>
      </c>
      <c r="B9" s="46" t="n">
        <f aca="false">'3. Tableau de bord'!C12</f>
        <v>0.380952380952381</v>
      </c>
      <c r="C9" s="46" t="n">
        <f aca="false">'3. Tableau de bord'!E12</f>
        <v>0.952380952380952</v>
      </c>
    </row>
    <row r="10" customFormat="false" ht="16.5" hidden="false" customHeight="true" outlineLevel="0" collapsed="false">
      <c r="A10" s="42" t="s">
        <v>50</v>
      </c>
      <c r="B10" s="43" t="n">
        <f aca="false">'3. Tableau de bord'!C14</f>
        <v>350</v>
      </c>
      <c r="C10" s="46" t="n">
        <f aca="false">'3. Tableau de bord'!E14</f>
        <v>1.75</v>
      </c>
    </row>
    <row r="11" customFormat="false" ht="16.5" hidden="false" customHeight="true" outlineLevel="0" collapsed="false">
      <c r="A11" s="42" t="s">
        <v>72</v>
      </c>
      <c r="B11" s="43" t="n">
        <f aca="false">'3. Tableau de bord'!C19</f>
        <v>3500</v>
      </c>
      <c r="C11" s="46" t="n">
        <f aca="false">'3. Tableau de bord'!E19</f>
        <v>0.411764705882353</v>
      </c>
    </row>
    <row r="12" customFormat="false" ht="25.5" hidden="false" customHeight="true" outlineLevel="0" collapsed="false">
      <c r="A12" s="30" t="s">
        <v>108</v>
      </c>
      <c r="B12" s="30"/>
      <c r="C12" s="30"/>
    </row>
    <row r="14" customFormat="false" ht="21.75" hidden="false" customHeight="true" outlineLevel="0" collapsed="false">
      <c r="A14" s="15" t="s">
        <v>109</v>
      </c>
      <c r="B14" s="15"/>
      <c r="C14" s="15"/>
    </row>
    <row r="15" customFormat="false" ht="24" hidden="false" customHeight="true" outlineLevel="0" collapsed="false">
      <c r="A15" s="52" t="s">
        <v>110</v>
      </c>
      <c r="B15" s="52"/>
      <c r="C15" s="52"/>
    </row>
    <row r="16" customFormat="false" ht="19.5" hidden="false" customHeight="true" outlineLevel="0" collapsed="false">
      <c r="A16" s="16" t="s">
        <v>59</v>
      </c>
      <c r="B16" s="16" t="s">
        <v>111</v>
      </c>
      <c r="C16" s="16" t="s">
        <v>112</v>
      </c>
    </row>
    <row r="17" customFormat="false" ht="24" hidden="false" customHeight="true" outlineLevel="0" collapsed="false">
      <c r="A17" s="51" t="s">
        <v>43</v>
      </c>
      <c r="B17" s="53" t="s">
        <v>113</v>
      </c>
      <c r="C17" s="51" t="s">
        <v>114</v>
      </c>
    </row>
    <row r="18" customFormat="false" ht="24" hidden="false" customHeight="true" outlineLevel="0" collapsed="false">
      <c r="A18" s="51" t="s">
        <v>115</v>
      </c>
      <c r="B18" s="53" t="s">
        <v>116</v>
      </c>
      <c r="C18" s="51" t="s">
        <v>117</v>
      </c>
    </row>
    <row r="19" customFormat="false" ht="24" hidden="false" customHeight="true" outlineLevel="0" collapsed="false">
      <c r="A19" s="51" t="s">
        <v>44</v>
      </c>
      <c r="B19" s="53" t="s">
        <v>118</v>
      </c>
      <c r="C19" s="51" t="s">
        <v>119</v>
      </c>
    </row>
    <row r="20" customFormat="false" ht="24" hidden="false" customHeight="true" outlineLevel="0" collapsed="false">
      <c r="A20" s="51" t="s">
        <v>50</v>
      </c>
      <c r="B20" s="53" t="s">
        <v>120</v>
      </c>
      <c r="C20" s="51" t="s">
        <v>121</v>
      </c>
    </row>
    <row r="21" customFormat="false" ht="24" hidden="false" customHeight="true" outlineLevel="0" collapsed="false">
      <c r="A21" s="51" t="s">
        <v>70</v>
      </c>
      <c r="B21" s="53" t="s">
        <v>122</v>
      </c>
      <c r="C21" s="51" t="s">
        <v>123</v>
      </c>
    </row>
    <row r="23" customFormat="false" ht="21.75" hidden="false" customHeight="true" outlineLevel="0" collapsed="false">
      <c r="A23" s="15" t="s">
        <v>124</v>
      </c>
      <c r="B23" s="15"/>
      <c r="C23" s="15"/>
    </row>
    <row r="24" customFormat="false" ht="18" hidden="false" customHeight="true" outlineLevel="0" collapsed="false">
      <c r="A24" s="30" t="s">
        <v>125</v>
      </c>
      <c r="B24" s="30"/>
      <c r="C24" s="30"/>
    </row>
    <row r="25" customFormat="false" ht="18" hidden="false" customHeight="true" outlineLevel="0" collapsed="false">
      <c r="A25" s="16" t="s">
        <v>126</v>
      </c>
      <c r="B25" s="16" t="s">
        <v>127</v>
      </c>
      <c r="C25" s="16"/>
    </row>
    <row r="26" customFormat="false" ht="27.75" hidden="false" customHeight="true" outlineLevel="0" collapsed="false">
      <c r="A26" s="17" t="s">
        <v>128</v>
      </c>
      <c r="B26" s="51" t="s">
        <v>129</v>
      </c>
      <c r="C26" s="51"/>
    </row>
    <row r="27" customFormat="false" ht="27.75" hidden="false" customHeight="true" outlineLevel="0" collapsed="false">
      <c r="A27" s="17" t="s">
        <v>130</v>
      </c>
      <c r="B27" s="51" t="s">
        <v>131</v>
      </c>
      <c r="C27" s="51"/>
    </row>
    <row r="28" customFormat="false" ht="27.75" hidden="false" customHeight="true" outlineLevel="0" collapsed="false">
      <c r="A28" s="17" t="s">
        <v>132</v>
      </c>
      <c r="B28" s="51" t="s">
        <v>133</v>
      </c>
      <c r="C28" s="51"/>
    </row>
    <row r="29" customFormat="false" ht="27.75" hidden="false" customHeight="true" outlineLevel="0" collapsed="false">
      <c r="A29" s="17" t="s">
        <v>134</v>
      </c>
      <c r="B29" s="51" t="s">
        <v>135</v>
      </c>
      <c r="C29" s="51"/>
    </row>
    <row r="30" customFormat="false" ht="27.75" hidden="false" customHeight="true" outlineLevel="0" collapsed="false">
      <c r="A30" s="17" t="s">
        <v>136</v>
      </c>
      <c r="B30" s="51" t="s">
        <v>137</v>
      </c>
      <c r="C30" s="51"/>
    </row>
  </sheetData>
  <mergeCells count="14">
    <mergeCell ref="A1:C1"/>
    <mergeCell ref="A2:C2"/>
    <mergeCell ref="A4:C4"/>
    <mergeCell ref="A12:C12"/>
    <mergeCell ref="A14:C14"/>
    <mergeCell ref="A15:C15"/>
    <mergeCell ref="A23:C23"/>
    <mergeCell ref="A24:C24"/>
    <mergeCell ref="B25:C25"/>
    <mergeCell ref="B26:C26"/>
    <mergeCell ref="B27:C27"/>
    <mergeCell ref="B28:C28"/>
    <mergeCell ref="B29:C29"/>
    <mergeCell ref="B30:C30"/>
  </mergeCells>
  <printOptions headings="false" gridLines="false" gridLinesSet="true" horizontalCentered="false" verticalCentered="false"/>
  <pageMargins left="0.3" right="0.3" top="0.4" bottom="0.4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2026-07-02T11:47:36Z</dcterms:created>
  <dc:creator>openpyxl</dc:creator>
  <dc:description/>
  <dc:language>en-US</dc:language>
  <cp:lastModifiedBy/>
  <dcterms:modified xsi:type="dcterms:W3CDTF">2026-07-02T11:49:21Z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